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15" yWindow="315" windowWidth="15480" windowHeight="7470" activeTab="0"/>
  </bookViews>
  <sheets>
    <sheet name="W&amp;B" sheetId="1" r:id="rId1"/>
  </sheets>
  <definedNames>
    <definedName name="_xlnm.Print_Area" localSheetId="0">'W&amp;B'!$A$1:$E$43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<sst xmlns="http://schemas.openxmlformats.org/spreadsheetml/2006/main" count="26" uniqueCount="26">
  <si>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</si>
  <si>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Weight</t>
  </si>
  <si>
    <t>Arm</t>
  </si>
  <si>
    <t>Moment</t>
  </si>
  <si>
    <t>Utility</t>
  </si>
  <si>
    <t>Normal</t>
  </si>
  <si>
    <t>Total</t>
  </si>
  <si>
    <t>(N/A)</t>
  </si>
  <si>
    <t>Aircraft Licensed Empty Weight</t>
  </si>
  <si>
    <t>Weight and Balance Worksheet</t>
  </si>
  <si>
    <t>Rear Seats</t>
  </si>
  <si>
    <t>Front Seats</t>
  </si>
  <si>
    <t>Seat Occupancy Table:</t>
  </si>
  <si>
    <t>Pilot:</t>
  </si>
  <si>
    <t>Copilot:</t>
  </si>
  <si>
    <t>Rear Left:</t>
  </si>
  <si>
    <t>Rear Right:</t>
  </si>
  <si>
    <t>Remaining Useful Load:</t>
  </si>
  <si>
    <t>USAGE:</t>
  </si>
  <si>
    <t>N738CX</t>
  </si>
  <si>
    <t>Oil (7 Quarts Maximum)</t>
  </si>
  <si>
    <t>Fuel (43 Gallons Maximum)</t>
  </si>
  <si>
    <t>Baggage Area 1</t>
  </si>
  <si>
    <t>Baggage Area 2</t>
  </si>
  <si>
    <t>Fill out the areas in YELLOW</t>
  </si>
  <si>
    <t>1977 Cessna 172N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</si>
</sst>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&quot; gal&quot;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0.0&quot; qts&quot;"/>
    <numFmt numFmtId="174" formatCode="_(* #,##0_);_(* \(#,##0\);_(* &quot;-&quot;??_);_(@_)&quot; LBS&quot;"/>
    <numFmt numFmtId="175" formatCode="_(* #,##0_);_(* \(#,##0\);_(* &quot;-&quot;??_);_(@_)\ &quot; LBS&quot;"/>
    <numFmt numFmtId="176" formatCode="0&quot; LBS&quot;"/>
    <numFmt numFmtId="177" formatCode="0.0&quot; inches&quot;"/>
    <numFmt numFmtId="178" formatCode="0.0&quot; INCHES&quot;"/>
    <numFmt numFmtId="179" formatCode="0.0&quot;LB/INCHES&quot;"/>
    <numFmt numFmtId="180" formatCode="0.0&quot; LB/INCHES&quot;"/>
    <numFmt numFmtId="181" formatCode="0.0&quot; LB-INCHES&quot;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9"/>
      <color indexed="23"/>
      <name val="Geneva"/>
      <family val="0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sz val="9.75"/>
      <color indexed="8"/>
      <name val="Geneva"/>
      <family val="0"/>
    </font>
    <font>
      <sz val="7.35"/>
      <color indexed="8"/>
      <name val="Geneva"/>
      <family val="0"/>
    </font>
    <font>
      <sz val="10.1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Geneva"/>
      <family val="0"/>
    </font>
    <font>
      <b/>
      <sz val="9"/>
      <color indexed="57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42" applyNumberFormat="1" applyFont="1" applyAlignment="1">
      <alignment horizontal="right"/>
    </xf>
    <xf numFmtId="43" fontId="5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42" applyNumberFormat="1" applyFont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42" applyNumberFormat="1" applyFont="1" applyFill="1" applyBorder="1" applyAlignment="1">
      <alignment horizontal="right"/>
    </xf>
    <xf numFmtId="4" fontId="0" fillId="33" borderId="12" xfId="42" applyNumberFormat="1" applyFont="1" applyFill="1" applyBorder="1" applyAlignment="1">
      <alignment horizontal="right"/>
    </xf>
    <xf numFmtId="4" fontId="0" fillId="33" borderId="13" xfId="42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4" fontId="10" fillId="0" borderId="0" xfId="42" applyNumberFormat="1" applyFont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" fontId="1" fillId="33" borderId="17" xfId="42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4" fontId="11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173" fontId="1" fillId="36" borderId="25" xfId="0" applyNumberFormat="1" applyFont="1" applyFill="1" applyBorder="1" applyAlignment="1">
      <alignment horizontal="center"/>
    </xf>
    <xf numFmtId="164" fontId="1" fillId="36" borderId="25" xfId="0" applyNumberFormat="1" applyFont="1" applyFill="1" applyBorder="1" applyAlignment="1" applyProtection="1">
      <alignment horizontal="center"/>
      <protection locked="0"/>
    </xf>
    <xf numFmtId="4" fontId="1" fillId="36" borderId="26" xfId="42" applyNumberFormat="1" applyFont="1" applyFill="1" applyBorder="1" applyAlignment="1" applyProtection="1">
      <alignment horizontal="right"/>
      <protection locked="0"/>
    </xf>
    <xf numFmtId="0" fontId="1" fillId="36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7025"/>
          <c:w val="0.9305"/>
          <c:h val="0.85975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'W&amp;B'!$D$21:$D$26</c:f>
              <c:numCache/>
            </c:numRef>
          </c:xVal>
          <c:yVal>
            <c:numRef>
              <c:f>'W&amp;B'!$E$21:$E$26</c:f>
              <c:numCache/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'W&amp;B'!$A$21:$A$25</c:f>
              <c:numCache/>
            </c:numRef>
          </c:xVal>
          <c:yVal>
            <c:numRef>
              <c:f>'W&amp;B'!$B$21:$B$25</c:f>
              <c:numCache/>
            </c:numRef>
          </c:yVal>
          <c:smooth val="0"/>
        </c:ser>
        <c:ser>
          <c:idx val="2"/>
          <c:order val="2"/>
          <c:tx>
            <c:v>Operating 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'W&amp;B'!$F$11</c:f>
              <c:numCache/>
            </c:numRef>
          </c:xVal>
          <c:yVal>
            <c:numRef>
              <c:f>'W&amp;B'!$C$11</c:f>
              <c:numCache/>
            </c:numRef>
          </c:yVal>
          <c:smooth val="0"/>
        </c:ser>
        <c:axId val="51909910"/>
        <c:axId val="64536007"/>
      </c:scatterChart>
      <c:valAx>
        <c:axId val="51909910"/>
        <c:scaling>
          <c:orientation val="minMax"/>
          <c:max val="11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Moment/1000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At val="1500"/>
        <c:crossBetween val="midCat"/>
        <c:dispUnits/>
        <c:majorUnit val="5"/>
        <c:minorUnit val="1"/>
      </c:valAx>
      <c:valAx>
        <c:axId val="64536007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crossBetween val="midCat"/>
        <c:dispUnits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049"/>
          <c:y val="0.006"/>
          <c:w val="0.9295"/>
          <c:h val="0.042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5</xdr:col>
      <xdr:colOff>28575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0" y="2362200"/>
        <a:ext cx="7200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12</xdr:row>
      <xdr:rowOff>9525</xdr:rowOff>
    </xdr:from>
    <xdr:to>
      <xdr:col>7</xdr:col>
      <xdr:colOff>847725</xdr:colOff>
      <xdr:row>13</xdr:row>
      <xdr:rowOff>28575</xdr:rowOff>
    </xdr:to>
    <xdr:sp macro="[0]!MyPrint">
      <xdr:nvSpPr>
        <xdr:cNvPr id="2" name="AutoShape 3"/>
        <xdr:cNvSpPr>
          <a:spLocks/>
        </xdr:cNvSpPr>
      </xdr:nvSpPr>
      <xdr:spPr>
        <a:xfrm>
          <a:off x="7429500" y="2514600"/>
          <a:ext cx="17145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Geneva"/>
              <a:ea typeface="Geneva"/>
              <a:cs typeface="Geneva"/>
            </a:rPr>
            <a:t>PRINT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tabSelected="1" zoomScale="85" zoomScaleNormal="85" zoomScalePageLayoutView="0" workbookViewId="0" topLeftCell="A1">
      <selection activeCell="C1" sqref="C1:D1"/>
    </sheetView>
  </sheetViews>
  <sheetFormatPr defaultColWidth="11.375" defaultRowHeight="12"/>
  <cols>
    <col min="1" max="1" width="31.375" style="0" customWidth="1"/>
    <col min="2" max="2" width="12.875" style="0" customWidth="1"/>
    <col min="3" max="3" width="13.875" style="1" customWidth="1"/>
    <col min="4" max="4" width="15.875" style="1" customWidth="1"/>
    <col min="5" max="5" width="20.125" style="1" customWidth="1"/>
    <col min="6" max="6" width="3.375" style="0" customWidth="1"/>
  </cols>
  <sheetData>
    <row r="1" spans="1:6" ht="21" customHeight="1" thickBot="1">
      <c r="A1" s="25" t="s">
        <v>9</v>
      </c>
      <c r="B1" s="26"/>
      <c r="C1" s="27" t="s">
        <v>25</v>
      </c>
      <c r="D1" s="28"/>
      <c r="E1" s="17" t="s">
        <v>19</v>
      </c>
      <c r="F1" s="16"/>
    </row>
    <row r="2" spans="1:5" ht="15.75" customHeight="1" thickBot="1">
      <c r="A2" s="3" t="s">
        <v>0</v>
      </c>
      <c r="B2" s="3"/>
      <c r="C2" s="4" t="s">
        <v>1</v>
      </c>
      <c r="D2" s="4" t="s">
        <v>2</v>
      </c>
      <c r="E2" s="4" t="s">
        <v>3</v>
      </c>
    </row>
    <row r="3" spans="1:8" ht="15.75" customHeight="1" thickBot="1">
      <c r="A3" s="15" t="s">
        <v>8</v>
      </c>
      <c r="C3" s="5">
        <v>1432.97</v>
      </c>
      <c r="D3" s="18">
        <f>E3/C3</f>
        <v>39.07065744572461</v>
      </c>
      <c r="E3" s="5">
        <v>55987.08</v>
      </c>
      <c r="G3" s="29" t="s">
        <v>12</v>
      </c>
      <c r="H3" s="30"/>
    </row>
    <row r="4" spans="1:8" ht="18.75" customHeight="1" thickBot="1">
      <c r="A4" t="s">
        <v>20</v>
      </c>
      <c r="B4" s="37">
        <v>5.5</v>
      </c>
      <c r="C4" s="18">
        <f>1.875*B4</f>
        <v>10.3125</v>
      </c>
      <c r="D4" s="5">
        <v>-14</v>
      </c>
      <c r="E4" s="18">
        <f aca="true" t="shared" si="0" ref="E4:E9">C4*D4</f>
        <v>-144.375</v>
      </c>
      <c r="G4" s="19" t="s">
        <v>13</v>
      </c>
      <c r="H4" s="40"/>
    </row>
    <row r="5" spans="1:8" ht="15.75" customHeight="1" thickBot="1">
      <c r="A5" t="s">
        <v>21</v>
      </c>
      <c r="B5" s="38"/>
      <c r="C5" s="18">
        <f>6*B5</f>
        <v>0</v>
      </c>
      <c r="D5" s="5">
        <v>48</v>
      </c>
      <c r="E5" s="18">
        <f t="shared" si="0"/>
        <v>0</v>
      </c>
      <c r="G5" s="19" t="s">
        <v>14</v>
      </c>
      <c r="H5" s="40"/>
    </row>
    <row r="6" spans="1:8" ht="15.75" customHeight="1">
      <c r="A6" t="s">
        <v>11</v>
      </c>
      <c r="C6" s="21">
        <f>SUM(H4,H5)</f>
        <v>0</v>
      </c>
      <c r="D6" s="5">
        <v>37</v>
      </c>
      <c r="E6" s="18">
        <f t="shared" si="0"/>
        <v>0</v>
      </c>
      <c r="G6" s="19" t="s">
        <v>15</v>
      </c>
      <c r="H6" s="40"/>
    </row>
    <row r="7" spans="1:8" ht="15.75" customHeight="1" thickBot="1">
      <c r="A7" t="s">
        <v>10</v>
      </c>
      <c r="C7" s="21">
        <f>SUM(H6,H7)</f>
        <v>0</v>
      </c>
      <c r="D7" s="5">
        <v>73</v>
      </c>
      <c r="E7" s="18">
        <f t="shared" si="0"/>
        <v>0</v>
      </c>
      <c r="G7" s="20" t="s">
        <v>16</v>
      </c>
      <c r="H7" s="40"/>
    </row>
    <row r="8" spans="1:5" ht="15.75" customHeight="1" thickBot="1">
      <c r="A8" t="s">
        <v>22</v>
      </c>
      <c r="C8" s="39"/>
      <c r="D8" s="5">
        <v>95</v>
      </c>
      <c r="E8" s="18">
        <f t="shared" si="0"/>
        <v>0</v>
      </c>
    </row>
    <row r="9" spans="1:5" ht="15.75" customHeight="1" thickBot="1">
      <c r="A9" t="s">
        <v>23</v>
      </c>
      <c r="C9" s="39"/>
      <c r="D9" s="5">
        <v>123</v>
      </c>
      <c r="E9" s="18">
        <f t="shared" si="0"/>
        <v>0</v>
      </c>
    </row>
    <row r="10" spans="1:8" ht="15.75" customHeight="1">
      <c r="A10" s="10" t="s">
        <v>7</v>
      </c>
      <c r="B10" s="11"/>
      <c r="C10" s="14"/>
      <c r="D10" s="12"/>
      <c r="E10" s="13"/>
      <c r="G10" s="31" t="s">
        <v>17</v>
      </c>
      <c r="H10" s="32"/>
    </row>
    <row r="11" spans="1:8" s="2" customFormat="1" ht="19.5" customHeight="1" thickBot="1">
      <c r="A11" s="7" t="s">
        <v>6</v>
      </c>
      <c r="C11" s="9">
        <f>SUM(C3:C10)</f>
        <v>1443.2825</v>
      </c>
      <c r="D11" s="9">
        <f>E11/C11</f>
        <v>38.6914585328929</v>
      </c>
      <c r="E11" s="8">
        <f>SUM(E3:E10)</f>
        <v>55842.705</v>
      </c>
      <c r="F11" s="6">
        <f>E11/1000</f>
        <v>55.842705</v>
      </c>
      <c r="G11" s="23">
        <f>E24-C11</f>
        <v>856.7175</v>
      </c>
      <c r="H11" s="24"/>
    </row>
    <row r="16" spans="7:8" ht="12">
      <c r="G16" s="33" t="s">
        <v>18</v>
      </c>
      <c r="H16" s="34"/>
    </row>
    <row r="17" spans="7:8" ht="12">
      <c r="G17" s="35" t="s">
        <v>24</v>
      </c>
      <c r="H17" s="36"/>
    </row>
    <row r="18" spans="7:8" ht="12">
      <c r="G18" s="22"/>
      <c r="H18" s="22"/>
    </row>
    <row r="20" spans="1:5" ht="12">
      <c r="A20" s="1" t="s">
        <v>4</v>
      </c>
      <c r="B20" s="1"/>
      <c r="D20" t="s">
        <v>5</v>
      </c>
      <c r="E20"/>
    </row>
    <row r="21" spans="1:5" ht="12">
      <c r="A21" s="1">
        <v>52</v>
      </c>
      <c r="B21" s="1">
        <v>1500</v>
      </c>
      <c r="D21">
        <v>61</v>
      </c>
      <c r="E21" s="1">
        <v>1500</v>
      </c>
    </row>
    <row r="22" spans="1:5" ht="12">
      <c r="A22" s="1">
        <v>68</v>
      </c>
      <c r="B22" s="1">
        <v>1950</v>
      </c>
      <c r="D22">
        <v>81</v>
      </c>
      <c r="E22" s="1">
        <v>2000</v>
      </c>
    </row>
    <row r="23" spans="1:5" ht="12">
      <c r="A23" s="1">
        <v>71</v>
      </c>
      <c r="B23" s="1">
        <v>2000</v>
      </c>
      <c r="D23">
        <v>71</v>
      </c>
      <c r="E23" s="1">
        <v>2000</v>
      </c>
    </row>
    <row r="24" spans="1:5" ht="12">
      <c r="A24" s="1">
        <v>81</v>
      </c>
      <c r="B24" s="1">
        <v>2000</v>
      </c>
      <c r="D24">
        <v>88</v>
      </c>
      <c r="E24" s="1">
        <v>2300</v>
      </c>
    </row>
    <row r="25" spans="1:5" ht="12">
      <c r="A25" s="1">
        <v>61</v>
      </c>
      <c r="B25" s="1">
        <v>1500</v>
      </c>
      <c r="D25">
        <v>109</v>
      </c>
      <c r="E25" s="1">
        <v>2300</v>
      </c>
    </row>
    <row r="26" spans="1:5" ht="12">
      <c r="A26" s="1"/>
      <c r="B26" s="1"/>
      <c r="D26">
        <v>71</v>
      </c>
      <c r="E26" s="1">
        <v>1500</v>
      </c>
    </row>
  </sheetData>
  <sheetProtection/>
  <mergeCells count="6">
    <mergeCell ref="G11:H11"/>
    <mergeCell ref="G16:H16"/>
    <mergeCell ref="A1:B1"/>
    <mergeCell ref="C1:D1"/>
    <mergeCell ref="G3:H3"/>
    <mergeCell ref="G10:H10"/>
  </mergeCells>
  <conditionalFormatting sqref="G11:H11">
    <cfRule type="cellIs" priority="1" dxfId="3" operator="lessThan" stopIfTrue="1">
      <formula>5</formula>
    </cfRule>
    <cfRule type="cellIs" priority="2" dxfId="4" operator="between" stopIfTrue="1">
      <formula>5</formula>
      <formula>10</formula>
    </cfRule>
    <cfRule type="cellIs" priority="3" dxfId="5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 r:id="rId2"/>
  <ignoredErrors>
    <ignoredError sqref="D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http://phreakmonkey.com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K.C. Budd</dc:creator>
  <cp:keywords/>
  <dc:description/>
  <cp:lastModifiedBy>MAS</cp:lastModifiedBy>
  <cp:lastPrinted>2015-09-12T14:59:21Z</cp:lastPrinted>
  <dcterms:created xsi:type="dcterms:W3CDTF">2002-01-11T02:08:39Z</dcterms:created>
  <dcterms:modified xsi:type="dcterms:W3CDTF">2020-06-27T20:39:12Z</dcterms:modified>
  <cp:category/>
  <cp:version/>
  <cp:contentType/>
  <cp:contentStatus/>
</cp:coreProperties>
</file>